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Y\"/>
    </mc:Choice>
  </mc:AlternateContent>
  <bookViews>
    <workbookView xWindow="0" yWindow="0" windowWidth="20490" windowHeight="7755"/>
  </bookViews>
  <sheets>
    <sheet name="DGD Valuat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D18" i="1"/>
  <c r="D23" i="1"/>
  <c r="D19" i="1"/>
  <c r="D20" i="1"/>
  <c r="D21" i="1"/>
  <c r="D22" i="1"/>
  <c r="C13" i="1"/>
  <c r="B19" i="1"/>
  <c r="B20" i="1"/>
  <c r="B21" i="1"/>
  <c r="B22" i="1"/>
  <c r="E18" i="1" l="1"/>
  <c r="F18" i="1" s="1"/>
  <c r="G18" i="1" s="1"/>
  <c r="H18" i="1" s="1"/>
  <c r="E23" i="1"/>
  <c r="E22" i="1"/>
  <c r="E21" i="1"/>
  <c r="E20" i="1"/>
  <c r="E19" i="1"/>
  <c r="I18" i="1" l="1"/>
  <c r="F23" i="1"/>
  <c r="G23" i="1" s="1"/>
  <c r="F21" i="1"/>
  <c r="G21" i="1" s="1"/>
  <c r="F20" i="1"/>
  <c r="F22" i="1"/>
  <c r="F19" i="1"/>
  <c r="G19" i="1" s="1"/>
  <c r="H21" i="1" l="1"/>
  <c r="I21" i="1"/>
  <c r="H19" i="1"/>
  <c r="I19" i="1"/>
  <c r="H23" i="1"/>
  <c r="I23" i="1"/>
  <c r="G20" i="1"/>
  <c r="G22" i="1"/>
  <c r="H22" i="1" l="1"/>
  <c r="I22" i="1"/>
  <c r="H20" i="1"/>
  <c r="I20" i="1"/>
</calcChain>
</file>

<file path=xl/comments1.xml><?xml version="1.0" encoding="utf-8"?>
<comments xmlns="http://schemas.openxmlformats.org/spreadsheetml/2006/main">
  <authors>
    <author>Tyler Logsdon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tlogs:</t>
        </r>
        <r>
          <rPr>
            <sz val="9"/>
            <color indexed="81"/>
            <rFont val="Tahoma"/>
            <family val="2"/>
          </rPr>
          <t xml:space="preserve">
Currently USD, can be set to any currency.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tlogs:</t>
        </r>
        <r>
          <rPr>
            <sz val="9"/>
            <color indexed="81"/>
            <rFont val="Tahoma"/>
            <family val="2"/>
          </rPr>
          <t xml:space="preserve">
Daily transaction volume is currently set at 5% of total DGX supply</t>
        </r>
      </text>
    </comment>
  </commentList>
</comments>
</file>

<file path=xl/sharedStrings.xml><?xml version="1.0" encoding="utf-8"?>
<sst xmlns="http://schemas.openxmlformats.org/spreadsheetml/2006/main" count="19" uniqueCount="19">
  <si>
    <t>DGD Daily Revenue</t>
  </si>
  <si>
    <t>Revenue per Token (RpT)</t>
  </si>
  <si>
    <t>P / E</t>
  </si>
  <si>
    <t>Annual Return</t>
  </si>
  <si>
    <t>%</t>
  </si>
  <si>
    <t>DGD Price to Earnings Calculator</t>
  </si>
  <si>
    <t>www.tflholdings.com</t>
  </si>
  <si>
    <t>Total DGD Supply</t>
  </si>
  <si>
    <t>BTC Price per Token (DGD/BTC)</t>
  </si>
  <si>
    <t>DGX Market Value</t>
  </si>
  <si>
    <t>Digix DAO transaction fee (%)</t>
  </si>
  <si>
    <t>Digix DAO demurrage (%)</t>
  </si>
  <si>
    <t>Gold Price per Gram</t>
  </si>
  <si>
    <t>BTC Price</t>
  </si>
  <si>
    <t>DGD Market Value</t>
  </si>
  <si>
    <t>Total DGX Supply</t>
  </si>
  <si>
    <t>Daily DGX Transaction Volume</t>
  </si>
  <si>
    <t>Update / Manipulate Blue Squares</t>
  </si>
  <si>
    <t>Formulated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</si>
</sst>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* #,##0_);_(* \(#,##0\);_(* &quot;-&quot;??_);_(@_)"/>
    <numFmt numFmtId="168" formatCode="_(&quot;$&quot;* #,##0_);_(&quot;$&quot;* \(#,##0\);_(&quot;$&quot;* &quot;-&quot;??_);_(@_)"/>
    <numFmt numFmtId="169" formatCode="0.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169" fontId="0" fillId="0" borderId="0" xfId="0" applyNumberFormat="1"/>
    <xf numFmtId="0" fontId="2" fillId="2" borderId="0" xfId="0" applyFont="1" applyFill="1" applyBorder="1"/>
    <xf numFmtId="0" fontId="2" fillId="0" borderId="0" xfId="0" applyFont="1"/>
    <xf numFmtId="44" fontId="0" fillId="3" borderId="3" xfId="2" applyFont="1" applyFill="1" applyBorder="1"/>
    <xf numFmtId="44" fontId="0" fillId="3" borderId="5" xfId="2" applyFont="1" applyFill="1" applyBorder="1"/>
    <xf numFmtId="169" fontId="0" fillId="3" borderId="7" xfId="0" applyNumberFormat="1" applyFill="1" applyBorder="1"/>
    <xf numFmtId="0" fontId="2" fillId="3" borderId="2" xfId="0" applyFont="1" applyFill="1" applyBorder="1"/>
    <xf numFmtId="0" fontId="2" fillId="3" borderId="4" xfId="0" applyFont="1" applyFill="1" applyBorder="1"/>
    <xf numFmtId="0" fontId="2" fillId="3" borderId="6" xfId="0" applyFont="1" applyFill="1" applyBorder="1"/>
    <xf numFmtId="0" fontId="2" fillId="2" borderId="2" xfId="0" applyFont="1" applyFill="1" applyBorder="1"/>
    <xf numFmtId="166" fontId="0" fillId="2" borderId="3" xfId="1" applyNumberFormat="1" applyFont="1" applyFill="1" applyBorder="1"/>
    <xf numFmtId="0" fontId="2" fillId="2" borderId="6" xfId="0" applyFont="1" applyFill="1" applyBorder="1"/>
    <xf numFmtId="168" fontId="0" fillId="2" borderId="7" xfId="2" applyNumberFormat="1" applyFont="1" applyFill="1" applyBorder="1"/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 applyAlignment="1">
      <alignment horizontal="center"/>
    </xf>
    <xf numFmtId="168" fontId="0" fillId="2" borderId="4" xfId="2" applyNumberFormat="1" applyFont="1" applyFill="1" applyBorder="1"/>
    <xf numFmtId="168" fontId="0" fillId="2" borderId="0" xfId="2" applyNumberFormat="1" applyFont="1" applyFill="1" applyBorder="1"/>
    <xf numFmtId="44" fontId="0" fillId="2" borderId="0" xfId="0" applyNumberFormat="1" applyFill="1" applyBorder="1"/>
    <xf numFmtId="168" fontId="0" fillId="2" borderId="0" xfId="0" applyNumberFormat="1" applyFill="1" applyBorder="1"/>
    <xf numFmtId="9" fontId="0" fillId="2" borderId="0" xfId="3" applyFont="1" applyFill="1" applyBorder="1"/>
    <xf numFmtId="43" fontId="0" fillId="2" borderId="5" xfId="1" applyFont="1" applyFill="1" applyBorder="1"/>
    <xf numFmtId="168" fontId="0" fillId="2" borderId="6" xfId="2" applyNumberFormat="1" applyFont="1" applyFill="1" applyBorder="1"/>
    <xf numFmtId="168" fontId="0" fillId="2" borderId="11" xfId="2" applyNumberFormat="1" applyFont="1" applyFill="1" applyBorder="1"/>
    <xf numFmtId="44" fontId="0" fillId="2" borderId="11" xfId="0" applyNumberFormat="1" applyFill="1" applyBorder="1"/>
    <xf numFmtId="168" fontId="0" fillId="2" borderId="11" xfId="0" applyNumberFormat="1" applyFill="1" applyBorder="1"/>
    <xf numFmtId="9" fontId="0" fillId="2" borderId="11" xfId="3" applyFont="1" applyFill="1" applyBorder="1"/>
    <xf numFmtId="43" fontId="0" fillId="2" borderId="7" xfId="1" applyFont="1" applyFill="1" applyBorder="1"/>
    <xf numFmtId="0" fontId="0" fillId="3" borderId="4" xfId="0" applyFont="1" applyFill="1" applyBorder="1"/>
    <xf numFmtId="0" fontId="0" fillId="3" borderId="5" xfId="0" applyFont="1" applyFill="1" applyBorder="1"/>
    <xf numFmtId="166" fontId="1" fillId="3" borderId="5" xfId="1" applyNumberFormat="1" applyFont="1" applyFill="1" applyBorder="1" applyAlignment="1">
      <alignment horizontal="left"/>
    </xf>
    <xf numFmtId="166" fontId="1" fillId="3" borderId="7" xfId="1" applyNumberFormat="1" applyFont="1" applyFill="1" applyBorder="1" applyAlignment="1">
      <alignment horizontal="left"/>
    </xf>
    <xf numFmtId="0" fontId="2" fillId="3" borderId="8" xfId="0" applyFont="1" applyFill="1" applyBorder="1"/>
    <xf numFmtId="0" fontId="2" fillId="3" borderId="10" xfId="0" applyFont="1" applyFill="1" applyBorder="1"/>
    <xf numFmtId="43" fontId="0" fillId="3" borderId="3" xfId="1" applyFont="1" applyFill="1" applyBorder="1"/>
    <xf numFmtId="43" fontId="0" fillId="3" borderId="7" xfId="1" applyFont="1" applyFill="1" applyBorder="1"/>
    <xf numFmtId="166" fontId="1" fillId="3" borderId="4" xfId="1" applyNumberFormat="1" applyFont="1" applyFill="1" applyBorder="1"/>
    <xf numFmtId="166" fontId="1" fillId="3" borderId="6" xfId="1" applyNumberFormat="1" applyFont="1" applyFill="1" applyBorder="1"/>
    <xf numFmtId="0" fontId="6" fillId="0" borderId="0" xfId="4" applyFont="1"/>
    <xf numFmtId="0" fontId="0" fillId="2" borderId="7" xfId="0" applyFill="1" applyBorder="1"/>
    <xf numFmtId="0" fontId="2" fillId="3" borderId="1" xfId="0" applyFont="1" applyFill="1" applyBorder="1"/>
    <xf numFmtId="0" fontId="0" fillId="3" borderId="1" xfId="0" applyFill="1" applyBorder="1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flholdings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23"/>
  <sheetViews>
    <sheetView tabSelected="1" zoomScaleNormal="100" workbookViewId="0">
      <selection activeCell="H11" sqref="H11"/>
    </sheetView>
  </sheetViews>
  <sheetFormatPr defaultRowHeight="15" x14ac:dyDescent="0.25"/>
  <cols>
    <col min="1" max="1" width="3.42578125" customWidth="1"/>
    <col min="2" max="2" width="31.85546875" bestFit="1" customWidth="1"/>
    <col min="3" max="3" width="24.140625" bestFit="1" customWidth="1"/>
    <col min="4" max="4" width="23.85546875" bestFit="1" customWidth="1"/>
    <col min="5" max="6" width="23.7109375" bestFit="1" customWidth="1"/>
    <col min="7" max="7" width="13.85546875" bestFit="1" customWidth="1"/>
    <col min="8" max="8" width="7.7109375" customWidth="1"/>
  </cols>
  <sheetData>
    <row r="1" spans="2:9" ht="15.75" thickBot="1" x14ac:dyDescent="0.3"/>
    <row r="2" spans="2:9" ht="15.75" thickBot="1" x14ac:dyDescent="0.3">
      <c r="B2" s="3" t="s">
        <v>5</v>
      </c>
      <c r="E2" s="45" t="s">
        <v>17</v>
      </c>
      <c r="F2" s="46"/>
    </row>
    <row r="3" spans="2:9" ht="15.75" thickBot="1" x14ac:dyDescent="0.3">
      <c r="B3" s="43" t="s">
        <v>6</v>
      </c>
      <c r="E3" s="12" t="s">
        <v>18</v>
      </c>
      <c r="F3" s="44"/>
    </row>
    <row r="4" spans="2:9" ht="15.75" thickBot="1" x14ac:dyDescent="0.3"/>
    <row r="5" spans="2:9" x14ac:dyDescent="0.25">
      <c r="B5" s="7" t="s">
        <v>12</v>
      </c>
      <c r="C5" s="4">
        <v>42.6</v>
      </c>
    </row>
    <row r="6" spans="2:9" x14ac:dyDescent="0.25">
      <c r="B6" s="8" t="s">
        <v>13</v>
      </c>
      <c r="C6" s="5">
        <v>575.94000000000005</v>
      </c>
    </row>
    <row r="7" spans="2:9" ht="15.75" thickBot="1" x14ac:dyDescent="0.3">
      <c r="B7" s="9" t="s">
        <v>8</v>
      </c>
      <c r="C7" s="6">
        <v>1.9E-2</v>
      </c>
    </row>
    <row r="8" spans="2:9" ht="15.75" thickBot="1" x14ac:dyDescent="0.3">
      <c r="C8" s="1"/>
    </row>
    <row r="9" spans="2:9" x14ac:dyDescent="0.25">
      <c r="B9" s="7" t="s">
        <v>11</v>
      </c>
      <c r="C9" s="39">
        <v>0.25</v>
      </c>
      <c r="D9" s="3"/>
    </row>
    <row r="10" spans="2:9" ht="15.75" thickBot="1" x14ac:dyDescent="0.3">
      <c r="B10" s="9" t="s">
        <v>10</v>
      </c>
      <c r="C10" s="40">
        <v>0.05</v>
      </c>
      <c r="D10" s="3"/>
    </row>
    <row r="11" spans="2:9" ht="15.75" thickBot="1" x14ac:dyDescent="0.3">
      <c r="C11" s="1"/>
    </row>
    <row r="12" spans="2:9" x14ac:dyDescent="0.25">
      <c r="B12" s="10" t="s">
        <v>7</v>
      </c>
      <c r="C12" s="11">
        <v>2000000</v>
      </c>
    </row>
    <row r="13" spans="2:9" ht="15.75" thickBot="1" x14ac:dyDescent="0.3">
      <c r="B13" s="12" t="s">
        <v>14</v>
      </c>
      <c r="C13" s="13">
        <f>C6*C7*C12</f>
        <v>21885720.000000004</v>
      </c>
    </row>
    <row r="15" spans="2:9" ht="15.75" thickBot="1" x14ac:dyDescent="0.3"/>
    <row r="16" spans="2:9" x14ac:dyDescent="0.25">
      <c r="B16" s="37" t="s">
        <v>16</v>
      </c>
      <c r="C16" s="38" t="s">
        <v>15</v>
      </c>
      <c r="D16" s="15" t="s">
        <v>9</v>
      </c>
      <c r="E16" s="16" t="s">
        <v>0</v>
      </c>
      <c r="F16" s="16" t="s">
        <v>1</v>
      </c>
      <c r="G16" s="16" t="s">
        <v>3</v>
      </c>
      <c r="H16" s="17" t="s">
        <v>4</v>
      </c>
      <c r="I16" s="18" t="s">
        <v>2</v>
      </c>
    </row>
    <row r="17" spans="2:9" x14ac:dyDescent="0.25">
      <c r="B17" s="33"/>
      <c r="C17" s="34"/>
      <c r="D17" s="19"/>
      <c r="E17" s="2"/>
      <c r="F17" s="2"/>
      <c r="G17" s="2"/>
      <c r="H17" s="14"/>
      <c r="I17" s="20"/>
    </row>
    <row r="18" spans="2:9" x14ac:dyDescent="0.25">
      <c r="B18" s="41">
        <f>C18*0.05</f>
        <v>25000</v>
      </c>
      <c r="C18" s="35">
        <v>500000</v>
      </c>
      <c r="D18" s="21">
        <f>C18*$C$5</f>
        <v>21300000</v>
      </c>
      <c r="E18" s="22">
        <f>(D18*($C$9/365))+(B18*($C$10/365))</f>
        <v>14592.465753424656</v>
      </c>
      <c r="F18" s="23">
        <f>(E18*365)/$C$12</f>
        <v>2.6631249999999995</v>
      </c>
      <c r="G18" s="24">
        <f>F18*$C$12</f>
        <v>5326249.9999999991</v>
      </c>
      <c r="H18" s="25">
        <f>G18/$C$13</f>
        <v>0.24336645081815897</v>
      </c>
      <c r="I18" s="26">
        <f>($C$13)/(G18)</f>
        <v>4.1090298052100458</v>
      </c>
    </row>
    <row r="19" spans="2:9" x14ac:dyDescent="0.25">
      <c r="B19" s="41">
        <f>C19*0.05</f>
        <v>50000</v>
      </c>
      <c r="C19" s="35">
        <v>1000000</v>
      </c>
      <c r="D19" s="21">
        <f>C19*$C$5</f>
        <v>42600000</v>
      </c>
      <c r="E19" s="22">
        <f>(D19*($C$9/365))+(B19*($C$10/365))</f>
        <v>29184.931506849312</v>
      </c>
      <c r="F19" s="23">
        <f>(E19*365)/$C$12</f>
        <v>5.326249999999999</v>
      </c>
      <c r="G19" s="24">
        <f>F19*$C$12</f>
        <v>10652499.999999998</v>
      </c>
      <c r="H19" s="25">
        <f>G19/$C$13</f>
        <v>0.48673290163631794</v>
      </c>
      <c r="I19" s="26">
        <f>($C$13)/(G19)</f>
        <v>2.0545149026050229</v>
      </c>
    </row>
    <row r="20" spans="2:9" x14ac:dyDescent="0.25">
      <c r="B20" s="41">
        <f>C20*0.05</f>
        <v>100000</v>
      </c>
      <c r="C20" s="35">
        <v>2000000</v>
      </c>
      <c r="D20" s="21">
        <f>C20*$C$5</f>
        <v>85200000</v>
      </c>
      <c r="E20" s="22">
        <f>(D20*($C$9/365))+(B20*($C$10/365))</f>
        <v>58369.863013698625</v>
      </c>
      <c r="F20" s="23">
        <f>(E20*365)/$C$12</f>
        <v>10.652499999999998</v>
      </c>
      <c r="G20" s="24">
        <f>F20*$C$12</f>
        <v>21304999.999999996</v>
      </c>
      <c r="H20" s="25">
        <f>G20/$C$13</f>
        <v>0.97346580327263588</v>
      </c>
      <c r="I20" s="26">
        <f>($C$13)/(G20)</f>
        <v>1.0272574513025114</v>
      </c>
    </row>
    <row r="21" spans="2:9" x14ac:dyDescent="0.25">
      <c r="B21" s="41">
        <f>C21*0.05</f>
        <v>250000</v>
      </c>
      <c r="C21" s="35">
        <v>5000000</v>
      </c>
      <c r="D21" s="21">
        <f>C21*$C$5</f>
        <v>213000000</v>
      </c>
      <c r="E21" s="22">
        <f>(D21*($C$9/365))+(B21*($C$10/365))</f>
        <v>145924.65753424657</v>
      </c>
      <c r="F21" s="23">
        <f>(E21*365)/$C$12</f>
        <v>26.631250000000001</v>
      </c>
      <c r="G21" s="24">
        <f>F21*$C$12</f>
        <v>53262500</v>
      </c>
      <c r="H21" s="25">
        <f>G21/$C$13</f>
        <v>2.43366450818159</v>
      </c>
      <c r="I21" s="26">
        <f>($C$13)/(G21)</f>
        <v>0.41090298052100455</v>
      </c>
    </row>
    <row r="22" spans="2:9" x14ac:dyDescent="0.25">
      <c r="B22" s="41">
        <f>C22*0.05</f>
        <v>500000</v>
      </c>
      <c r="C22" s="35">
        <v>10000000</v>
      </c>
      <c r="D22" s="21">
        <f>C22*$C$5</f>
        <v>426000000</v>
      </c>
      <c r="E22" s="22">
        <f>(D22*($C$9/365))+(B22*($C$10/365))</f>
        <v>291849.31506849313</v>
      </c>
      <c r="F22" s="23">
        <f>(E22*365)/$C$12</f>
        <v>53.262500000000003</v>
      </c>
      <c r="G22" s="24">
        <f>F22*$C$12</f>
        <v>106525000</v>
      </c>
      <c r="H22" s="25">
        <f>G22/$C$13</f>
        <v>4.8673290163631799</v>
      </c>
      <c r="I22" s="26">
        <f>($C$13)/(G22)</f>
        <v>0.20545149026050227</v>
      </c>
    </row>
    <row r="23" spans="2:9" ht="15.75" thickBot="1" x14ac:dyDescent="0.3">
      <c r="B23" s="42">
        <v>1000000</v>
      </c>
      <c r="C23" s="36">
        <v>20000000</v>
      </c>
      <c r="D23" s="27">
        <f>C23*$C$5</f>
        <v>852000000</v>
      </c>
      <c r="E23" s="28">
        <f>(D23*($C$9/365))+(B23*($C$10/365))</f>
        <v>583698.63013698626</v>
      </c>
      <c r="F23" s="29">
        <f>(E23*365)/$C$12</f>
        <v>106.52500000000001</v>
      </c>
      <c r="G23" s="30">
        <f>F23*$C$12</f>
        <v>213050000</v>
      </c>
      <c r="H23" s="31">
        <f>G23/$C$13</f>
        <v>9.7346580327263599</v>
      </c>
      <c r="I23" s="32">
        <f>($C$13)/(G23)</f>
        <v>0.10272574513025114</v>
      </c>
    </row>
  </sheetData>
  <hyperlinks>
    <hyperlink ref="B3" r:id="rId1"/>
  </hyperlinks>
  <pageMargins left="0.7" right="0.7" top="0.75" bottom="0.75" header="0.3" footer="0.3"/>
  <pageSetup orientation="portrait" horizontalDpi="4294967294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DGD Valuation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Logsdon</dc:creator>
  <cp:lastModifiedBy>Tyler Logsdon</cp:lastModifiedBy>
  <dcterms:created xsi:type="dcterms:W3CDTF">2016-08-26T21:30:36Z</dcterms:created>
  <dcterms:modified xsi:type="dcterms:W3CDTF">2016-08-29T21:58:55Z</dcterms:modified>
</cp:coreProperties>
</file>